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am426739\Desktop\"/>
    </mc:Choice>
  </mc:AlternateContent>
  <xr:revisionPtr revIDLastSave="0" documentId="13_ncr:1_{0A2598E5-23F9-4EDD-8FF8-0CA3C3B4B044}" xr6:coauthVersionLast="47" xr6:coauthVersionMax="47" xr10:uidLastSave="{00000000-0000-0000-0000-000000000000}"/>
  <bookViews>
    <workbookView minimized="1" xWindow="14010" yWindow="1935" windowWidth="6540" windowHeight="7875" xr2:uid="{C36B7D97-6451-4AA0-9E91-373CFCDAD2C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H12" i="1"/>
  <c r="H13" i="1" s="1"/>
  <c r="H14" i="1" s="1"/>
  <c r="H16" i="1" s="1"/>
  <c r="J12" i="1"/>
  <c r="F13" i="1"/>
  <c r="F14" i="1" s="1"/>
  <c r="F24" i="1"/>
  <c r="H24" i="1"/>
  <c r="H25" i="1" s="1"/>
  <c r="B39" i="1"/>
  <c r="B40" i="1"/>
  <c r="B41" i="1" s="1"/>
  <c r="B42" i="1" s="1"/>
  <c r="B43" i="1" s="1"/>
  <c r="B44" i="1" s="1"/>
  <c r="B45" i="1" s="1"/>
  <c r="B46" i="1" s="1"/>
  <c r="B47" i="1" s="1"/>
  <c r="B48" i="1" s="1"/>
  <c r="H19" i="1" l="1"/>
  <c r="H18" i="1"/>
  <c r="H20" i="1" s="1"/>
  <c r="F16" i="1"/>
  <c r="J24" i="1"/>
  <c r="J13" i="1"/>
  <c r="J14" i="1" s="1"/>
  <c r="F25" i="1"/>
  <c r="J16" i="1" l="1"/>
  <c r="J25" i="1"/>
  <c r="H21" i="1"/>
  <c r="H23" i="1" s="1"/>
  <c r="F18" i="1"/>
  <c r="F19" i="1"/>
  <c r="F20" i="1" l="1"/>
  <c r="F21" i="1"/>
  <c r="F23" i="1" s="1"/>
  <c r="H35" i="1"/>
  <c r="H26" i="1"/>
  <c r="H28" i="1" s="1"/>
  <c r="H29" i="1" s="1"/>
  <c r="H31" i="1" s="1"/>
  <c r="J19" i="1"/>
  <c r="J18" i="1"/>
  <c r="H32" i="1" l="1"/>
  <c r="H34" i="1"/>
  <c r="J20" i="1"/>
  <c r="J21" i="1" s="1"/>
  <c r="J23" i="1" s="1"/>
  <c r="F26" i="1"/>
  <c r="F28" i="1" s="1"/>
  <c r="F29" i="1" s="1"/>
  <c r="F31" i="1" s="1"/>
  <c r="F35" i="1"/>
  <c r="F32" i="1" l="1"/>
  <c r="F34" i="1"/>
  <c r="J26" i="1"/>
  <c r="J28" i="1" s="1"/>
  <c r="J29" i="1" s="1"/>
  <c r="J31" i="1" s="1"/>
  <c r="J35" i="1"/>
  <c r="J32" i="1" l="1"/>
  <c r="J34" i="1"/>
</calcChain>
</file>

<file path=xl/sharedStrings.xml><?xml version="1.0" encoding="utf-8"?>
<sst xmlns="http://schemas.openxmlformats.org/spreadsheetml/2006/main" count="86" uniqueCount="84">
  <si>
    <t>This is only a generic illustration, each portfolio manager can modify the illustration as per the terms and condition of their PMS agreement.</t>
  </si>
  <si>
    <t>The above illustration shows the High Water Mark to be carried forward in different scenario for equal and fair treatment to the investor.</t>
  </si>
  <si>
    <t>Hurdle rate is prorated in case the performance fee period is less than 1 year OR if there are inflow/outflows from the portfolio</t>
  </si>
  <si>
    <t>For this illustration, Hurdle rate is calculated on Higher of (HWM or previous year closing NAV). However, in actual Hurdle Rate of return is defined in the PMS agreement and may differ from this illustration.</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</si>
  <si>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</si>
  <si>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All Fees and charges are subject to GST.</t>
  </si>
  <si>
    <t xml:space="preserve">Brokerage and transaction cost for the illustration purpose is charged on the Average AUM. However, Brokerage and Transaction cost are charged on basis the actuals trades. </t>
  </si>
  <si>
    <t>Other Expenses includes Account Opening charges, stamp duty /Audit Fee/ Bank charges / Fund Accounting charges / Custody Fee / demat charges or other miscellaneous expense</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</si>
  <si>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</si>
  <si>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and permitted under SEBI regulations. </t>
  </si>
  <si>
    <t>In the illustration, Management fee is assumed to be charged annually. However, the Portfolio Manager may charge fee at any other frequency (i.e. Quarterly, Semi-annually, Annually) as defined in the PMS agreement and as permitted under SEBI regulations.</t>
  </si>
  <si>
    <t xml:space="preserve">Notes: </t>
  </si>
  <si>
    <t>xvii = Max (ix , x)</t>
  </si>
  <si>
    <t>xvii</t>
  </si>
  <si>
    <r>
      <t xml:space="preserve">High Water Mark to becarried forward for next year. </t>
    </r>
    <r>
      <rPr>
        <b/>
        <sz val="11"/>
        <color theme="1"/>
        <rFont val="Aptos Narrow"/>
        <family val="2"/>
        <scheme val="minor"/>
      </rPr>
      <t>When performance fee is paid separately by the investor to the PM</t>
    </r>
  </si>
  <si>
    <t>xvii = Max (x , xv)</t>
  </si>
  <si>
    <r>
      <t>High Water Mark to be carried forward for next year.</t>
    </r>
    <r>
      <rPr>
        <b/>
        <sz val="11"/>
        <color theme="1"/>
        <rFont val="Aptos Narrow"/>
        <family val="2"/>
        <scheme val="minor"/>
      </rPr>
      <t xml:space="preserve"> When performance fee is charged from the portfolio itself.</t>
    </r>
  </si>
  <si>
    <t>xvi = ((xv - i) / i) %</t>
  </si>
  <si>
    <t>xvi</t>
  </si>
  <si>
    <t xml:space="preserve">% Portfolio Return </t>
  </si>
  <si>
    <t>xv = ix + xiv</t>
  </si>
  <si>
    <t>xv</t>
  </si>
  <si>
    <t>Net value of the Portfolio at the end of the year after all fees and expenses</t>
  </si>
  <si>
    <t>xiv = xiii x d</t>
  </si>
  <si>
    <t>xiv</t>
  </si>
  <si>
    <t>Performance fee</t>
  </si>
  <si>
    <t>xiii = ix - x - xi</t>
  </si>
  <si>
    <t>xiii</t>
  </si>
  <si>
    <t>Portfolio return subject of Performance Fee</t>
  </si>
  <si>
    <r>
      <t xml:space="preserve">If </t>
    </r>
    <r>
      <rPr>
        <b/>
        <sz val="11"/>
        <color theme="1"/>
        <rFont val="Aptos Narrow"/>
        <family val="2"/>
        <scheme val="minor"/>
      </rPr>
      <t>Yes, proceed to performance fee calculation else 0 (zero) performance fee for the period)</t>
    </r>
  </si>
  <si>
    <t>xii = ix &gt; (x+xi) then Yes else No P Fees</t>
  </si>
  <si>
    <t>xii</t>
  </si>
  <si>
    <t>Gross Value of the Portfolio before Performance fee is greater than High Water Mark Value + Hurdle rate of return</t>
  </si>
  <si>
    <t>xi = i x e</t>
  </si>
  <si>
    <t>xi</t>
  </si>
  <si>
    <t>Hurdle Rate of return or as defined in the PMS agreement</t>
  </si>
  <si>
    <t>x</t>
  </si>
  <si>
    <t>High Water Mark Value (HWM) (Capital contributed for 1st year and second year onwards as defined in the PMS agreement.</t>
  </si>
  <si>
    <t>ix = iii + viii</t>
  </si>
  <si>
    <t>ix</t>
  </si>
  <si>
    <t>Gross Value of the Portfolio before Performance fee</t>
  </si>
  <si>
    <t>viii = v + vi + vii</t>
  </si>
  <si>
    <t>viii</t>
  </si>
  <si>
    <t>Total charges before Performance fee.</t>
  </si>
  <si>
    <t>vii = (iv + v + vi) x b</t>
  </si>
  <si>
    <t>vii</t>
  </si>
  <si>
    <t xml:space="preserve">Management Fees </t>
  </si>
  <si>
    <t>vi= iv x f</t>
  </si>
  <si>
    <t>vi</t>
  </si>
  <si>
    <t>Brokerage and Transaction cost</t>
  </si>
  <si>
    <t>v= iv x c</t>
  </si>
  <si>
    <t>v</t>
  </si>
  <si>
    <t>Other Expense</t>
  </si>
  <si>
    <t>iv= (i + iii) / 2</t>
  </si>
  <si>
    <t>iv</t>
  </si>
  <si>
    <t xml:space="preserve">Daily Weighted Average assets under management </t>
  </si>
  <si>
    <t>iii= I + ii</t>
  </si>
  <si>
    <t>iii</t>
  </si>
  <si>
    <t xml:space="preserve">Gross Value of the Portfolio at the end of the year </t>
  </si>
  <si>
    <t>ii= i*Scenario</t>
  </si>
  <si>
    <t>ii</t>
  </si>
  <si>
    <t xml:space="preserve">Gain / (Loss) on Investment based on the Scenario </t>
  </si>
  <si>
    <t>i = a</t>
  </si>
  <si>
    <t>i</t>
  </si>
  <si>
    <t xml:space="preserve">Capital Contributed / Assets under Management </t>
  </si>
  <si>
    <t>No Change</t>
  </si>
  <si>
    <t>Loss of</t>
  </si>
  <si>
    <t>Gain of</t>
  </si>
  <si>
    <t>Scenario 3</t>
  </si>
  <si>
    <t>Scenario 2</t>
  </si>
  <si>
    <t>Scenario 1</t>
  </si>
  <si>
    <t>Hybrid Fee Illustration</t>
  </si>
  <si>
    <t>f</t>
  </si>
  <si>
    <t>e</t>
  </si>
  <si>
    <t>Hurdle Rate of Return (%age per annum)</t>
  </si>
  <si>
    <t>d</t>
  </si>
  <si>
    <t>Performance (%age per annum)</t>
  </si>
  <si>
    <t>c</t>
  </si>
  <si>
    <t>Other Expenses (%age per annum)</t>
  </si>
  <si>
    <t>b</t>
  </si>
  <si>
    <t>Management Fee (%age per annum)</t>
  </si>
  <si>
    <t>a</t>
  </si>
  <si>
    <t>Capital Contribution (Rs.)</t>
  </si>
  <si>
    <t>Assumptions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</si>
</sst>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_ ;[Red]\-#,##0\ "/>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21">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0" fillId="0" borderId="12" xfId="0" applyBorder="1" applyAlignment="1">
      <alignment horizontal="center" vertical="center" wrapText="1"/>
    </xf>
    <xf numFmtId="164" fontId="0" fillId="0" borderId="7" xfId="0" applyNumberFormat="1" applyBorder="1" applyAlignment="1">
      <alignment horizontal="right" vertical="center"/>
    </xf>
    <xf numFmtId="164" fontId="0" fillId="0" borderId="0" xfId="0" applyNumberFormat="1" applyAlignment="1">
      <alignment horizontal="right" vertical="center"/>
    </xf>
    <xf numFmtId="0" fontId="0" fillId="0" borderId="8" xfId="0" applyBorder="1" applyAlignment="1">
      <alignment vertical="center" wrapText="1"/>
    </xf>
    <xf numFmtId="0" fontId="0" fillId="0" borderId="7" xfId="0" applyBorder="1" applyAlignment="1">
      <alignment vertical="center"/>
    </xf>
    <xf numFmtId="164" fontId="0" fillId="0" borderId="13" xfId="0" applyNumberFormat="1" applyBorder="1" applyAlignment="1">
      <alignment horizontal="right" vertical="center"/>
    </xf>
    <xf numFmtId="0" fontId="0" fillId="0" borderId="13" xfId="0" applyBorder="1" applyAlignment="1">
      <alignment vertical="center" wrapText="1"/>
    </xf>
    <xf numFmtId="0" fontId="0" fillId="0" borderId="13" xfId="0" applyBorder="1" applyAlignment="1">
      <alignment horizontal="center" vertical="center" wrapText="1"/>
    </xf>
    <xf numFmtId="0" fontId="0" fillId="0" borderId="14" xfId="0" applyBorder="1" applyAlignment="1">
      <alignment vertical="center" wrapText="1"/>
    </xf>
    <xf numFmtId="0" fontId="0" fillId="0" borderId="14" xfId="0" applyBorder="1" applyAlignment="1">
      <alignment horizontal="center" vertical="center" wrapText="1"/>
    </xf>
    <xf numFmtId="10" fontId="0" fillId="0" borderId="13" xfId="2" applyNumberFormat="1" applyFont="1" applyBorder="1" applyAlignment="1">
      <alignment horizontal="righ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3" xfId="0" quotePrefix="1" applyBorder="1" applyAlignment="1">
      <alignment vertical="center" wrapText="1"/>
    </xf>
    <xf numFmtId="43" fontId="0" fillId="0" borderId="13" xfId="1" applyFont="1" applyBorder="1" applyAlignment="1">
      <alignment horizontal="right" vertical="center"/>
    </xf>
    <xf numFmtId="9" fontId="2" fillId="0" borderId="13" xfId="0" applyNumberFormat="1" applyFont="1" applyBorder="1" applyAlignment="1">
      <alignment horizontal="left" vertical="center"/>
    </xf>
    <xf numFmtId="0" fontId="2" fillId="0" borderId="13" xfId="0" applyFont="1" applyBorder="1" applyAlignment="1">
      <alignment horizontal="right" vertical="center"/>
    </xf>
    <xf numFmtId="9" fontId="2" fillId="0" borderId="15" xfId="0" applyNumberFormat="1" applyFont="1" applyBorder="1" applyAlignment="1">
      <alignment horizontal="left" vertical="center"/>
    </xf>
    <xf numFmtId="0" fontId="2" fillId="0" borderId="15" xfId="0" applyFont="1" applyBorder="1" applyAlignment="1">
      <alignment horizontal="righ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6" xfId="0" applyFont="1" applyBorder="1" applyAlignment="1">
      <alignment horizontal="center" vertical="center" wrapText="1"/>
    </xf>
    <xf numFmtId="10" fontId="0" fillId="0" borderId="0" xfId="0" applyNumberFormat="1" applyAlignment="1">
      <alignment vertical="center"/>
    </xf>
    <xf numFmtId="10" fontId="0" fillId="0" borderId="13" xfId="0" applyNumberFormat="1" applyBorder="1" applyAlignment="1">
      <alignment vertical="center"/>
    </xf>
    <xf numFmtId="3" fontId="0" fillId="0" borderId="13" xfId="0" applyNumberFormat="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EE8-ECF2-4B6C-9144-36634B330A0A}">
  <dimension ref="B1:M48"/>
  <sheetViews>
    <sheetView showGridLines="0" tabSelected="1" zoomScaleNormal="100" workbookViewId="0">
      <selection activeCell="E6" sqref="E6"/>
    </sheetView>
  </sheetViews>
  <sheetFormatPr defaultColWidth="8.85546875" defaultRowHeight="15" x14ac:dyDescent="0.25"/>
  <cols>
    <col min="1" max="1" width="8.85546875" style="1"/>
    <col min="2" max="2" width="5.42578125" style="4" customWidth="1"/>
    <col min="3" max="3" width="51.42578125" style="2" customWidth="1"/>
    <col min="4" max="4" width="4.5703125" style="3" customWidth="1"/>
    <col min="5" max="5" width="17.85546875" style="2" customWidth="1"/>
    <col min="6" max="6" width="10.42578125" style="1" bestFit="1" customWidth="1"/>
    <col min="7" max="7" width="4.42578125" style="1" bestFit="1" customWidth="1"/>
    <col min="8" max="8" width="8" style="1" bestFit="1" customWidth="1"/>
    <col min="9" max="9" width="5.140625" style="1" bestFit="1" customWidth="1"/>
    <col min="10" max="10" width="13.140625" style="1" customWidth="1"/>
    <col min="11" max="11" width="6.28515625" style="1" customWidth="1"/>
    <col min="12" max="12" width="9.85546875" style="1" bestFit="1" customWidth="1"/>
    <col min="13" max="13" width="3.5703125" style="1" bestFit="1" customWidth="1"/>
    <col min="14" max="16384" width="8.85546875" style="1"/>
  </cols>
  <sheetData>
    <row r="1" spans="3:13" ht="15.75" thickBot="1" x14ac:dyDescent="0.3"/>
    <row r="2" spans="3:13" x14ac:dyDescent="0.25">
      <c r="C2" s="50" t="s">
        <v>83</v>
      </c>
      <c r="D2" s="49"/>
      <c r="E2" s="48"/>
      <c r="F2" s="47"/>
      <c r="G2" s="47"/>
      <c r="H2" s="47"/>
      <c r="I2" s="47"/>
      <c r="J2" s="47"/>
      <c r="K2" s="47"/>
      <c r="L2" s="47"/>
      <c r="M2" s="46"/>
    </row>
    <row r="3" spans="3:13" x14ac:dyDescent="0.25">
      <c r="C3" s="23" t="s">
        <v>82</v>
      </c>
      <c r="D3" s="22" t="s">
        <v>81</v>
      </c>
      <c r="E3" s="45">
        <v>10000000</v>
      </c>
      <c r="M3" s="19"/>
    </row>
    <row r="4" spans="3:13" x14ac:dyDescent="0.25">
      <c r="C4" s="23" t="s">
        <v>80</v>
      </c>
      <c r="D4" s="22" t="s">
        <v>79</v>
      </c>
      <c r="E4" s="44">
        <v>0</v>
      </c>
      <c r="M4" s="19"/>
    </row>
    <row r="5" spans="3:13" x14ac:dyDescent="0.25">
      <c r="C5" s="23" t="s">
        <v>78</v>
      </c>
      <c r="D5" s="22" t="s">
        <v>77</v>
      </c>
      <c r="E5" s="44">
        <v>3.0000000000000001E-3</v>
      </c>
      <c r="M5" s="19"/>
    </row>
    <row r="6" spans="3:13" x14ac:dyDescent="0.25">
      <c r="C6" s="23" t="s">
        <v>76</v>
      </c>
      <c r="D6" s="22" t="s">
        <v>75</v>
      </c>
      <c r="E6" s="44">
        <v>0.15</v>
      </c>
      <c r="M6" s="19"/>
    </row>
    <row r="7" spans="3:13" x14ac:dyDescent="0.25">
      <c r="C7" s="23" t="s">
        <v>74</v>
      </c>
      <c r="D7" s="22" t="s">
        <v>73</v>
      </c>
      <c r="E7" s="44">
        <v>0</v>
      </c>
      <c r="M7" s="19"/>
    </row>
    <row r="8" spans="3:13" x14ac:dyDescent="0.25">
      <c r="C8" s="23" t="s">
        <v>49</v>
      </c>
      <c r="D8" s="22" t="s">
        <v>72</v>
      </c>
      <c r="E8" s="44">
        <v>2E-3</v>
      </c>
      <c r="M8" s="19"/>
    </row>
    <row r="9" spans="3:13" ht="15.75" thickBot="1" x14ac:dyDescent="0.3">
      <c r="C9" s="18"/>
      <c r="F9" s="43"/>
      <c r="M9" s="19"/>
    </row>
    <row r="10" spans="3:13" ht="15.75" thickBot="1" x14ac:dyDescent="0.3">
      <c r="C10" s="39" t="s">
        <v>71</v>
      </c>
      <c r="D10" s="38"/>
      <c r="E10" s="42"/>
      <c r="F10" s="41" t="s">
        <v>70</v>
      </c>
      <c r="G10" s="40"/>
      <c r="H10" s="41" t="s">
        <v>69</v>
      </c>
      <c r="I10" s="40"/>
      <c r="J10" s="41" t="s">
        <v>68</v>
      </c>
      <c r="K10" s="40"/>
      <c r="M10" s="19"/>
    </row>
    <row r="11" spans="3:13" x14ac:dyDescent="0.25">
      <c r="C11" s="39"/>
      <c r="D11" s="38"/>
      <c r="E11" s="38"/>
      <c r="F11" s="37" t="s">
        <v>67</v>
      </c>
      <c r="G11" s="36">
        <v>0.2</v>
      </c>
      <c r="H11" s="35" t="s">
        <v>66</v>
      </c>
      <c r="I11" s="34">
        <v>-0.2</v>
      </c>
      <c r="J11" s="35" t="s">
        <v>65</v>
      </c>
      <c r="K11" s="34">
        <v>0</v>
      </c>
      <c r="M11" s="19"/>
    </row>
    <row r="12" spans="3:13" x14ac:dyDescent="0.25">
      <c r="C12" s="23" t="s">
        <v>64</v>
      </c>
      <c r="D12" s="22" t="s">
        <v>63</v>
      </c>
      <c r="E12" s="32" t="s">
        <v>62</v>
      </c>
      <c r="F12" s="20">
        <f>+$E$3</f>
        <v>10000000</v>
      </c>
      <c r="G12" s="20"/>
      <c r="H12" s="20">
        <f>+$E$3</f>
        <v>10000000</v>
      </c>
      <c r="I12" s="20"/>
      <c r="J12" s="20">
        <f>+$E$3</f>
        <v>10000000</v>
      </c>
      <c r="K12" s="20"/>
      <c r="M12" s="19"/>
    </row>
    <row r="13" spans="3:13" x14ac:dyDescent="0.25">
      <c r="C13" s="23" t="s">
        <v>61</v>
      </c>
      <c r="D13" s="22" t="s">
        <v>60</v>
      </c>
      <c r="E13" s="32" t="s">
        <v>59</v>
      </c>
      <c r="F13" s="20">
        <f>F12*G11</f>
        <v>2000000</v>
      </c>
      <c r="G13" s="20"/>
      <c r="H13" s="20">
        <f>H12*I11</f>
        <v>-2000000</v>
      </c>
      <c r="I13" s="20"/>
      <c r="J13" s="33">
        <f>J12*K11</f>
        <v>0</v>
      </c>
      <c r="K13" s="33"/>
      <c r="M13" s="19"/>
    </row>
    <row r="14" spans="3:13" x14ac:dyDescent="0.25">
      <c r="C14" s="23" t="s">
        <v>58</v>
      </c>
      <c r="D14" s="22" t="s">
        <v>57</v>
      </c>
      <c r="E14" s="32" t="s">
        <v>56</v>
      </c>
      <c r="F14" s="20">
        <f>F12+F13</f>
        <v>12000000</v>
      </c>
      <c r="G14" s="20"/>
      <c r="H14" s="20">
        <f>H12+H13</f>
        <v>8000000</v>
      </c>
      <c r="I14" s="20"/>
      <c r="J14" s="20">
        <f>J12+J13</f>
        <v>10000000</v>
      </c>
      <c r="K14" s="20"/>
      <c r="M14" s="19"/>
    </row>
    <row r="15" spans="3:13" x14ac:dyDescent="0.25">
      <c r="C15" s="31"/>
      <c r="D15" s="30"/>
      <c r="E15" s="30"/>
      <c r="F15" s="30"/>
      <c r="G15" s="30"/>
      <c r="H15" s="30"/>
      <c r="I15" s="30"/>
      <c r="J15" s="30"/>
      <c r="K15" s="30"/>
      <c r="M15" s="19"/>
    </row>
    <row r="16" spans="3:13" x14ac:dyDescent="0.25">
      <c r="C16" s="23" t="s">
        <v>55</v>
      </c>
      <c r="D16" s="22" t="s">
        <v>54</v>
      </c>
      <c r="E16" s="32" t="s">
        <v>53</v>
      </c>
      <c r="F16" s="20">
        <f>(F12+F14)/2</f>
        <v>11000000</v>
      </c>
      <c r="G16" s="20"/>
      <c r="H16" s="20">
        <f>(H12+H14)/2</f>
        <v>9000000</v>
      </c>
      <c r="I16" s="20"/>
      <c r="J16" s="20">
        <f>(J12+J14)/2</f>
        <v>10000000</v>
      </c>
      <c r="K16" s="20"/>
      <c r="M16" s="19"/>
    </row>
    <row r="17" spans="3:13" x14ac:dyDescent="0.25">
      <c r="C17" s="31"/>
      <c r="D17" s="30"/>
      <c r="E17" s="30"/>
      <c r="F17" s="30"/>
      <c r="G17" s="30"/>
      <c r="H17" s="30"/>
      <c r="I17" s="30"/>
      <c r="J17" s="30"/>
      <c r="K17" s="30"/>
      <c r="M17" s="19"/>
    </row>
    <row r="18" spans="3:13" x14ac:dyDescent="0.25">
      <c r="C18" s="23" t="s">
        <v>52</v>
      </c>
      <c r="D18" s="22" t="s">
        <v>51</v>
      </c>
      <c r="E18" s="32" t="s">
        <v>50</v>
      </c>
      <c r="F18" s="20">
        <f>+F16*-$E$5</f>
        <v>-33000</v>
      </c>
      <c r="G18" s="20"/>
      <c r="H18" s="20">
        <f>+H16*-$E$5</f>
        <v>-27000</v>
      </c>
      <c r="I18" s="20"/>
      <c r="J18" s="20">
        <f>+J16*-$E$5</f>
        <v>-30000</v>
      </c>
      <c r="K18" s="20"/>
      <c r="M18" s="19"/>
    </row>
    <row r="19" spans="3:13" x14ac:dyDescent="0.25">
      <c r="C19" s="23" t="s">
        <v>49</v>
      </c>
      <c r="D19" s="22" t="s">
        <v>48</v>
      </c>
      <c r="E19" s="32" t="s">
        <v>47</v>
      </c>
      <c r="F19" s="20">
        <f>+F16*-$E$8</f>
        <v>-22000</v>
      </c>
      <c r="G19" s="20"/>
      <c r="H19" s="20">
        <f>+H16*-$E$8</f>
        <v>-18000</v>
      </c>
      <c r="I19" s="20"/>
      <c r="J19" s="20">
        <f>+J16*-$E$8</f>
        <v>-20000</v>
      </c>
      <c r="K19" s="20"/>
      <c r="M19" s="19"/>
    </row>
    <row r="20" spans="3:13" x14ac:dyDescent="0.25">
      <c r="C20" s="23" t="s">
        <v>46</v>
      </c>
      <c r="D20" s="22" t="s">
        <v>45</v>
      </c>
      <c r="E20" s="21" t="s">
        <v>44</v>
      </c>
      <c r="F20" s="20">
        <f>+(F16+F18+F19)*-$E$4</f>
        <v>0</v>
      </c>
      <c r="G20" s="20"/>
      <c r="H20" s="20">
        <f>+(H16+H18+H19)*-$E$4</f>
        <v>0</v>
      </c>
      <c r="I20" s="20"/>
      <c r="J20" s="20">
        <f>+(J16+J18+J19)*-$E$4</f>
        <v>0</v>
      </c>
      <c r="K20" s="20"/>
      <c r="M20" s="19"/>
    </row>
    <row r="21" spans="3:13" x14ac:dyDescent="0.25">
      <c r="C21" s="23" t="s">
        <v>43</v>
      </c>
      <c r="D21" s="22" t="s">
        <v>42</v>
      </c>
      <c r="E21" s="21" t="s">
        <v>41</v>
      </c>
      <c r="F21" s="20">
        <f>+F18+F20+F19</f>
        <v>-55000</v>
      </c>
      <c r="G21" s="20"/>
      <c r="H21" s="20">
        <f>+H18+H20+H19</f>
        <v>-45000</v>
      </c>
      <c r="I21" s="20"/>
      <c r="J21" s="20">
        <f>+J18+J20+J19</f>
        <v>-50000</v>
      </c>
      <c r="K21" s="20"/>
      <c r="M21" s="19"/>
    </row>
    <row r="22" spans="3:13" x14ac:dyDescent="0.25">
      <c r="C22" s="31"/>
      <c r="D22" s="30"/>
      <c r="E22" s="30"/>
      <c r="F22" s="30"/>
      <c r="G22" s="30"/>
      <c r="H22" s="30"/>
      <c r="I22" s="30"/>
      <c r="J22" s="30"/>
      <c r="K22" s="30"/>
      <c r="M22" s="19"/>
    </row>
    <row r="23" spans="3:13" x14ac:dyDescent="0.25">
      <c r="C23" s="23" t="s">
        <v>40</v>
      </c>
      <c r="D23" s="22" t="s">
        <v>39</v>
      </c>
      <c r="E23" s="21" t="s">
        <v>38</v>
      </c>
      <c r="F23" s="20">
        <f>F14+F21</f>
        <v>11945000</v>
      </c>
      <c r="G23" s="20"/>
      <c r="H23" s="20">
        <f>H14+H21</f>
        <v>7955000</v>
      </c>
      <c r="I23" s="20"/>
      <c r="J23" s="20">
        <f>J14+J21</f>
        <v>9950000</v>
      </c>
      <c r="K23" s="20"/>
      <c r="M23" s="19"/>
    </row>
    <row r="24" spans="3:13" ht="45" x14ac:dyDescent="0.25">
      <c r="C24" s="23" t="s">
        <v>37</v>
      </c>
      <c r="D24" s="22" t="s">
        <v>36</v>
      </c>
      <c r="E24" s="21"/>
      <c r="F24" s="20">
        <f>F12</f>
        <v>10000000</v>
      </c>
      <c r="G24" s="20"/>
      <c r="H24" s="20">
        <f>H12</f>
        <v>10000000</v>
      </c>
      <c r="I24" s="20"/>
      <c r="J24" s="20">
        <f>J12</f>
        <v>10000000</v>
      </c>
      <c r="K24" s="20"/>
      <c r="M24" s="19"/>
    </row>
    <row r="25" spans="3:13" x14ac:dyDescent="0.25">
      <c r="C25" s="27" t="s">
        <v>35</v>
      </c>
      <c r="D25" s="22" t="s">
        <v>34</v>
      </c>
      <c r="E25" s="26" t="s">
        <v>33</v>
      </c>
      <c r="F25" s="20">
        <f>(F24*$E$7)</f>
        <v>0</v>
      </c>
      <c r="G25" s="20"/>
      <c r="H25" s="20">
        <f>(H24*$E$7)</f>
        <v>0</v>
      </c>
      <c r="I25" s="20"/>
      <c r="J25" s="20">
        <f>(J24*$E$7)</f>
        <v>0</v>
      </c>
      <c r="K25" s="20"/>
      <c r="M25" s="19"/>
    </row>
    <row r="26" spans="3:13" ht="45" x14ac:dyDescent="0.25">
      <c r="C26" s="23" t="s">
        <v>32</v>
      </c>
      <c r="D26" s="22" t="s">
        <v>31</v>
      </c>
      <c r="E26" s="21" t="s">
        <v>30</v>
      </c>
      <c r="F26" s="20" t="str">
        <f>IF(F23&gt;(F24+F25),("Yes"),("No Pfee"))</f>
        <v>Yes</v>
      </c>
      <c r="G26" s="20"/>
      <c r="H26" s="20" t="str">
        <f>IF(H23&gt;(H24+H25),("Yes"),("No Pfee"))</f>
        <v>No Pfee</v>
      </c>
      <c r="I26" s="20"/>
      <c r="J26" s="20" t="str">
        <f>IF(J23&gt;(J24+J25),("Yes"),("No Pfee"))</f>
        <v>No Pfee</v>
      </c>
      <c r="K26" s="20"/>
      <c r="M26" s="19"/>
    </row>
    <row r="27" spans="3:13" x14ac:dyDescent="0.25">
      <c r="C27" s="29" t="s">
        <v>29</v>
      </c>
      <c r="D27" s="28"/>
      <c r="E27" s="28"/>
      <c r="F27" s="28"/>
      <c r="G27" s="28"/>
      <c r="H27" s="28"/>
      <c r="I27" s="28"/>
      <c r="J27" s="28"/>
      <c r="K27" s="28"/>
      <c r="M27" s="19"/>
    </row>
    <row r="28" spans="3:13" x14ac:dyDescent="0.25">
      <c r="C28" s="23" t="s">
        <v>28</v>
      </c>
      <c r="D28" s="22" t="s">
        <v>27</v>
      </c>
      <c r="E28" s="21" t="s">
        <v>26</v>
      </c>
      <c r="F28" s="20">
        <f>+IF(F26="Yes",(F23-F24-F25),(0))</f>
        <v>1945000</v>
      </c>
      <c r="G28" s="20"/>
      <c r="H28" s="20">
        <f>+IF(H26="Yes",(H23-H24-H25),(0))</f>
        <v>0</v>
      </c>
      <c r="I28" s="20"/>
      <c r="J28" s="20">
        <f>+IF(J26="Yes",(J23-J24-J25),(0))</f>
        <v>0</v>
      </c>
      <c r="K28" s="20"/>
      <c r="M28" s="19"/>
    </row>
    <row r="29" spans="3:13" x14ac:dyDescent="0.25">
      <c r="C29" s="27" t="s">
        <v>25</v>
      </c>
      <c r="D29" s="22" t="s">
        <v>24</v>
      </c>
      <c r="E29" s="26" t="s">
        <v>23</v>
      </c>
      <c r="F29" s="20">
        <f>+F28*-$E$6</f>
        <v>-291750</v>
      </c>
      <c r="G29" s="20"/>
      <c r="H29" s="20">
        <f>+H28*-$E$6</f>
        <v>0</v>
      </c>
      <c r="I29" s="20"/>
      <c r="J29" s="20">
        <f>+J28*-$E$6</f>
        <v>0</v>
      </c>
      <c r="K29" s="20"/>
      <c r="M29" s="19"/>
    </row>
    <row r="30" spans="3:13" x14ac:dyDescent="0.25">
      <c r="C30" s="24"/>
      <c r="D30" s="22"/>
      <c r="E30" s="22"/>
      <c r="F30" s="22"/>
      <c r="G30" s="22"/>
      <c r="H30" s="22"/>
      <c r="I30" s="22"/>
      <c r="J30" s="22"/>
      <c r="K30" s="22"/>
      <c r="M30" s="19"/>
    </row>
    <row r="31" spans="3:13" ht="30" x14ac:dyDescent="0.25">
      <c r="C31" s="23" t="s">
        <v>22</v>
      </c>
      <c r="D31" s="22" t="s">
        <v>21</v>
      </c>
      <c r="E31" s="21" t="s">
        <v>20</v>
      </c>
      <c r="F31" s="20">
        <f>+F23+F29</f>
        <v>11653250</v>
      </c>
      <c r="G31" s="20"/>
      <c r="H31" s="20">
        <f>+H23+H29</f>
        <v>7955000</v>
      </c>
      <c r="I31" s="20"/>
      <c r="J31" s="20">
        <f>+J23+J29</f>
        <v>9950000</v>
      </c>
      <c r="K31" s="20"/>
      <c r="M31" s="19"/>
    </row>
    <row r="32" spans="3:13" x14ac:dyDescent="0.25">
      <c r="C32" s="23" t="s">
        <v>19</v>
      </c>
      <c r="D32" s="22" t="s">
        <v>18</v>
      </c>
      <c r="E32" s="21" t="s">
        <v>17</v>
      </c>
      <c r="F32" s="25">
        <f>+F31/F12-1</f>
        <v>0.16532499999999994</v>
      </c>
      <c r="G32" s="25"/>
      <c r="H32" s="25">
        <f>+H31/H12-1</f>
        <v>-0.20450000000000002</v>
      </c>
      <c r="I32" s="25"/>
      <c r="J32" s="25">
        <f>+J31/J12-1</f>
        <v>-5.0000000000000044E-3</v>
      </c>
      <c r="K32" s="25"/>
      <c r="M32" s="19"/>
    </row>
    <row r="33" spans="2:13" x14ac:dyDescent="0.25">
      <c r="C33" s="24"/>
      <c r="D33" s="22"/>
      <c r="E33" s="22"/>
      <c r="F33" s="22"/>
      <c r="G33" s="22"/>
      <c r="H33" s="22"/>
      <c r="I33" s="22"/>
      <c r="J33" s="22"/>
      <c r="K33" s="22"/>
      <c r="M33" s="19"/>
    </row>
    <row r="34" spans="2:13" ht="45" x14ac:dyDescent="0.25">
      <c r="C34" s="23" t="s">
        <v>16</v>
      </c>
      <c r="D34" s="22" t="s">
        <v>13</v>
      </c>
      <c r="E34" s="21" t="s">
        <v>15</v>
      </c>
      <c r="F34" s="20">
        <f>MAX(F24,F31)</f>
        <v>11653250</v>
      </c>
      <c r="G34" s="20"/>
      <c r="H34" s="20">
        <f>MAX(H24,H31)</f>
        <v>10000000</v>
      </c>
      <c r="I34" s="20"/>
      <c r="J34" s="20">
        <f>MAX(J24,J31)</f>
        <v>10000000</v>
      </c>
      <c r="K34" s="20"/>
      <c r="M34" s="19"/>
    </row>
    <row r="35" spans="2:13" ht="45" x14ac:dyDescent="0.25">
      <c r="C35" s="23" t="s">
        <v>14</v>
      </c>
      <c r="D35" s="22" t="s">
        <v>13</v>
      </c>
      <c r="E35" s="21" t="s">
        <v>12</v>
      </c>
      <c r="F35" s="20">
        <f>MAX(F24,F23)</f>
        <v>11945000</v>
      </c>
      <c r="G35" s="20"/>
      <c r="H35" s="20">
        <f>MAX(H24,H23)</f>
        <v>10000000</v>
      </c>
      <c r="I35" s="20"/>
      <c r="J35" s="20">
        <f>MAX(J24,J23)</f>
        <v>10000000</v>
      </c>
      <c r="K35" s="20"/>
      <c r="M35" s="19"/>
    </row>
    <row r="36" spans="2:13" x14ac:dyDescent="0.25">
      <c r="C36" s="18"/>
      <c r="F36" s="17"/>
      <c r="G36" s="17"/>
      <c r="H36" s="17"/>
      <c r="I36" s="17"/>
      <c r="J36" s="17"/>
      <c r="K36" s="17"/>
      <c r="L36" s="17"/>
      <c r="M36" s="16"/>
    </row>
    <row r="37" spans="2:13" ht="15.75" thickBot="1" x14ac:dyDescent="0.3">
      <c r="B37" s="15"/>
      <c r="C37" s="14" t="s">
        <v>11</v>
      </c>
      <c r="D37" s="13"/>
      <c r="E37" s="13"/>
      <c r="F37" s="13"/>
      <c r="G37" s="13"/>
      <c r="H37" s="13"/>
      <c r="I37" s="13"/>
      <c r="J37" s="13"/>
      <c r="K37" s="13"/>
      <c r="L37" s="13"/>
      <c r="M37" s="12"/>
    </row>
    <row r="38" spans="2:13" ht="42.75" customHeight="1" thickBot="1" x14ac:dyDescent="0.3">
      <c r="B38" s="5">
        <v>1</v>
      </c>
      <c r="C38" s="8" t="s">
        <v>10</v>
      </c>
      <c r="D38" s="7"/>
      <c r="E38" s="7"/>
      <c r="F38" s="7"/>
      <c r="G38" s="7"/>
      <c r="H38" s="7"/>
      <c r="I38" s="7"/>
      <c r="J38" s="7"/>
      <c r="K38" s="7"/>
      <c r="L38" s="7"/>
      <c r="M38" s="6"/>
    </row>
    <row r="39" spans="2:13" ht="40.5" customHeight="1" thickBot="1" x14ac:dyDescent="0.3">
      <c r="B39" s="5">
        <f>+B38+1</f>
        <v>2</v>
      </c>
      <c r="C39" s="8" t="s">
        <v>9</v>
      </c>
      <c r="D39" s="7"/>
      <c r="E39" s="7"/>
      <c r="F39" s="7"/>
      <c r="G39" s="7"/>
      <c r="H39" s="7"/>
      <c r="I39" s="7"/>
      <c r="J39" s="7"/>
      <c r="K39" s="7"/>
      <c r="L39" s="7"/>
      <c r="M39" s="6"/>
    </row>
    <row r="40" spans="2:13" ht="15.75" thickBot="1" x14ac:dyDescent="0.3">
      <c r="B40" s="5">
        <f>+B39+1</f>
        <v>3</v>
      </c>
      <c r="C40" s="8" t="s">
        <v>8</v>
      </c>
      <c r="D40" s="7"/>
      <c r="E40" s="7"/>
      <c r="F40" s="7"/>
      <c r="G40" s="7"/>
      <c r="H40" s="7"/>
      <c r="I40" s="7"/>
      <c r="J40" s="7"/>
      <c r="K40" s="7"/>
      <c r="L40" s="7"/>
      <c r="M40" s="6"/>
    </row>
    <row r="41" spans="2:13" ht="32.25" customHeight="1" thickBot="1" x14ac:dyDescent="0.3">
      <c r="B41" s="5">
        <f>+B40+1</f>
        <v>4</v>
      </c>
      <c r="C41" s="11" t="s">
        <v>7</v>
      </c>
      <c r="D41" s="10"/>
      <c r="E41" s="10"/>
      <c r="F41" s="10"/>
      <c r="G41" s="10"/>
      <c r="H41" s="10"/>
      <c r="I41" s="10"/>
      <c r="J41" s="10"/>
      <c r="K41" s="10"/>
      <c r="L41" s="10"/>
      <c r="M41" s="9"/>
    </row>
    <row r="42" spans="2:13" ht="45" customHeight="1" thickBot="1" x14ac:dyDescent="0.3">
      <c r="B42" s="5">
        <f>+B41+1</f>
        <v>5</v>
      </c>
      <c r="C42" s="8" t="s">
        <v>6</v>
      </c>
      <c r="D42" s="7"/>
      <c r="E42" s="7"/>
      <c r="F42" s="7"/>
      <c r="G42" s="7"/>
      <c r="H42" s="7"/>
      <c r="I42" s="7"/>
      <c r="J42" s="7"/>
      <c r="K42" s="7"/>
      <c r="L42" s="7"/>
      <c r="M42" s="6"/>
    </row>
    <row r="43" spans="2:13" ht="15.75" thickBot="1" x14ac:dyDescent="0.3">
      <c r="B43" s="5">
        <f>+B42+1</f>
        <v>6</v>
      </c>
      <c r="C43" s="8" t="s">
        <v>5</v>
      </c>
      <c r="D43" s="7"/>
      <c r="E43" s="7"/>
      <c r="F43" s="7"/>
      <c r="G43" s="7"/>
      <c r="H43" s="7"/>
      <c r="I43" s="7"/>
      <c r="J43" s="7"/>
      <c r="K43" s="7"/>
      <c r="L43" s="7"/>
      <c r="M43" s="6"/>
    </row>
    <row r="44" spans="2:13" ht="46.5" customHeight="1" thickBot="1" x14ac:dyDescent="0.3">
      <c r="B44" s="5">
        <f>+B43+1</f>
        <v>7</v>
      </c>
      <c r="C44" s="8" t="s">
        <v>4</v>
      </c>
      <c r="D44" s="7"/>
      <c r="E44" s="7"/>
      <c r="F44" s="7"/>
      <c r="G44" s="7"/>
      <c r="H44" s="7"/>
      <c r="I44" s="7"/>
      <c r="J44" s="7"/>
      <c r="K44" s="7"/>
      <c r="L44" s="7"/>
      <c r="M44" s="6"/>
    </row>
    <row r="45" spans="2:13" ht="34.5" customHeight="1" thickBot="1" x14ac:dyDescent="0.3">
      <c r="B45" s="5">
        <f>+B44+1</f>
        <v>8</v>
      </c>
      <c r="C45" s="8" t="s">
        <v>3</v>
      </c>
      <c r="D45" s="7"/>
      <c r="E45" s="7"/>
      <c r="F45" s="7"/>
      <c r="G45" s="7"/>
      <c r="H45" s="7"/>
      <c r="I45" s="7"/>
      <c r="J45" s="7"/>
      <c r="K45" s="7"/>
      <c r="L45" s="7"/>
      <c r="M45" s="6"/>
    </row>
    <row r="46" spans="2:13" ht="15.75" thickBot="1" x14ac:dyDescent="0.3">
      <c r="B46" s="5">
        <f>+B45+1</f>
        <v>9</v>
      </c>
      <c r="C46" s="8" t="s">
        <v>2</v>
      </c>
      <c r="D46" s="7"/>
      <c r="E46" s="7"/>
      <c r="F46" s="7"/>
      <c r="G46" s="7"/>
      <c r="H46" s="7"/>
      <c r="I46" s="7"/>
      <c r="J46" s="7"/>
      <c r="K46" s="7"/>
      <c r="L46" s="7"/>
      <c r="M46" s="6"/>
    </row>
    <row r="47" spans="2:13" ht="15.75" thickBot="1" x14ac:dyDescent="0.3">
      <c r="B47" s="5">
        <f>+B46+1</f>
        <v>10</v>
      </c>
      <c r="C47" s="8" t="s">
        <v>1</v>
      </c>
      <c r="D47" s="7"/>
      <c r="E47" s="7"/>
      <c r="F47" s="7"/>
      <c r="G47" s="7"/>
      <c r="H47" s="7"/>
      <c r="I47" s="7"/>
      <c r="J47" s="7"/>
      <c r="K47" s="7"/>
      <c r="L47" s="7"/>
      <c r="M47" s="6"/>
    </row>
    <row r="48" spans="2:13" ht="15.75" thickBot="1" x14ac:dyDescent="0.3">
      <c r="B48" s="5">
        <f>+B47+1</f>
        <v>11</v>
      </c>
      <c r="C48" s="8" t="s">
        <v>0</v>
      </c>
      <c r="D48" s="7"/>
      <c r="E48" s="7"/>
      <c r="F48" s="7"/>
      <c r="G48" s="7"/>
      <c r="H48" s="7"/>
      <c r="I48" s="7"/>
      <c r="J48" s="7"/>
      <c r="K48" s="7"/>
      <c r="L48" s="7"/>
      <c r="M48" s="6"/>
    </row>
  </sheetData>
  <mergeCells count="74">
    <mergeCell ref="C10:E11"/>
    <mergeCell ref="F10:G10"/>
    <mergeCell ref="H10:I10"/>
    <mergeCell ref="J10:K10"/>
    <mergeCell ref="F12:G12"/>
    <mergeCell ref="H12:I12"/>
    <mergeCell ref="J12:K12"/>
    <mergeCell ref="F13:G13"/>
    <mergeCell ref="H13:I13"/>
    <mergeCell ref="J13:K13"/>
    <mergeCell ref="F14:G14"/>
    <mergeCell ref="H14:I14"/>
    <mergeCell ref="J14:K14"/>
    <mergeCell ref="C15:K15"/>
    <mergeCell ref="F16:G16"/>
    <mergeCell ref="H16:I16"/>
    <mergeCell ref="J16:K16"/>
    <mergeCell ref="C17:K17"/>
    <mergeCell ref="F18:G18"/>
    <mergeCell ref="H18:I18"/>
    <mergeCell ref="J18:K18"/>
    <mergeCell ref="F19:G19"/>
    <mergeCell ref="H19:I19"/>
    <mergeCell ref="J19:K19"/>
    <mergeCell ref="F20:G20"/>
    <mergeCell ref="H20:I20"/>
    <mergeCell ref="J20:K20"/>
    <mergeCell ref="F21:G21"/>
    <mergeCell ref="H21:I21"/>
    <mergeCell ref="J21:K21"/>
    <mergeCell ref="C22:K22"/>
    <mergeCell ref="F23:G23"/>
    <mergeCell ref="H23:I23"/>
    <mergeCell ref="J23:K23"/>
    <mergeCell ref="F24:G24"/>
    <mergeCell ref="H24:I24"/>
    <mergeCell ref="J24:K24"/>
    <mergeCell ref="F25:G25"/>
    <mergeCell ref="H25:I25"/>
    <mergeCell ref="J25:K25"/>
    <mergeCell ref="F26:G26"/>
    <mergeCell ref="H26:I26"/>
    <mergeCell ref="J26:K26"/>
    <mergeCell ref="C27:K27"/>
    <mergeCell ref="F28:G28"/>
    <mergeCell ref="H28:I28"/>
    <mergeCell ref="J28:K28"/>
    <mergeCell ref="F29:G29"/>
    <mergeCell ref="H29:I29"/>
    <mergeCell ref="J29:K29"/>
    <mergeCell ref="F31:G31"/>
    <mergeCell ref="H31:I31"/>
    <mergeCell ref="J31:K31"/>
    <mergeCell ref="F32:G32"/>
    <mergeCell ref="H32:I32"/>
    <mergeCell ref="J32:K32"/>
    <mergeCell ref="F34:G34"/>
    <mergeCell ref="H34:I34"/>
    <mergeCell ref="J34:K34"/>
    <mergeCell ref="F35:G35"/>
    <mergeCell ref="H35:I35"/>
    <mergeCell ref="J35:K35"/>
    <mergeCell ref="C37:M37"/>
    <mergeCell ref="C38:M38"/>
    <mergeCell ref="C39:M39"/>
    <mergeCell ref="C46:M46"/>
    <mergeCell ref="C47:M47"/>
    <mergeCell ref="C48:M48"/>
    <mergeCell ref="C40:M40"/>
    <mergeCell ref="C41:M41"/>
    <mergeCell ref="C42:M42"/>
    <mergeCell ref="C43:M43"/>
    <mergeCell ref="C44:M44"/>
    <mergeCell ref="C45:M45"/>
  </mergeCells>
  <printOptions horizontalCentered="1"/>
  <pageMargins left="0.7" right="0.7" top="0.75" bottom="0.75" header="0.3" footer="0.3"/>
  <pageSetup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Alok Kumar</dc:creator>
  <cp:lastModifiedBy>Alok Kumar</cp:lastModifiedBy>
  <dcterms:created xsi:type="dcterms:W3CDTF">2024-09-26T17:06:34Z</dcterms:created>
  <dcterms:modified xsi:type="dcterms:W3CDTF">2024-09-26T17:30:42Z</dcterms:modified>
</cp:coreProperties>
</file>